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5" r:id="rId1"/>
    <sheet name="Sheet3" sheetId="6" r:id="rId2"/>
  </sheets>
  <calcPr calcId="125725"/>
</workbook>
</file>

<file path=xl/calcChain.xml><?xml version="1.0" encoding="utf-8"?>
<calcChain xmlns="http://schemas.openxmlformats.org/spreadsheetml/2006/main">
  <c r="F25" i="5"/>
  <c r="F29"/>
  <c r="B43"/>
  <c r="B44" s="1"/>
  <c r="B45" s="1"/>
  <c r="B46" l="1"/>
  <c r="F26" s="1"/>
  <c r="F28" l="1"/>
  <c r="F27"/>
</calcChain>
</file>

<file path=xl/sharedStrings.xml><?xml version="1.0" encoding="utf-8"?>
<sst xmlns="http://schemas.openxmlformats.org/spreadsheetml/2006/main" count="49" uniqueCount="40">
  <si>
    <t>mA</t>
    <phoneticPr fontId="1" type="noConversion"/>
  </si>
  <si>
    <t>V</t>
    <phoneticPr fontId="1" type="noConversion"/>
  </si>
  <si>
    <t>uH</t>
    <phoneticPr fontId="1" type="noConversion"/>
  </si>
  <si>
    <t>COMP Compensation Capacitance C4</t>
    <phoneticPr fontId="1" type="noConversion"/>
  </si>
  <si>
    <t>Vcc Capacitance C3</t>
    <phoneticPr fontId="1" type="noConversion"/>
  </si>
  <si>
    <t>UF</t>
    <phoneticPr fontId="1" type="noConversion"/>
  </si>
  <si>
    <t xml:space="preserve">Several Capacitance Recommened </t>
    <phoneticPr fontId="1" type="noConversion"/>
  </si>
  <si>
    <t>Input Voltage of Boost</t>
    <phoneticPr fontId="1" type="noConversion"/>
  </si>
  <si>
    <t xml:space="preserve">LED Current </t>
    <phoneticPr fontId="1" type="noConversion"/>
  </si>
  <si>
    <t xml:space="preserve">LED Forward Voltage (Vo) </t>
    <phoneticPr fontId="1" type="noConversion"/>
  </si>
  <si>
    <t>V</t>
    <phoneticPr fontId="1" type="noConversion"/>
  </si>
  <si>
    <t>mA</t>
    <phoneticPr fontId="1" type="noConversion"/>
  </si>
  <si>
    <t>KHz</t>
    <phoneticPr fontId="1" type="noConversion"/>
  </si>
  <si>
    <t>Information Parameter</t>
    <phoneticPr fontId="1" type="noConversion"/>
  </si>
  <si>
    <t>LX Switch Resistance at 25℃</t>
    <phoneticPr fontId="1" type="noConversion"/>
  </si>
  <si>
    <t>Result</t>
    <phoneticPr fontId="1" type="noConversion"/>
  </si>
  <si>
    <t xml:space="preserve">Enter Parameter </t>
    <phoneticPr fontId="1" type="noConversion"/>
  </si>
  <si>
    <t>Ω</t>
    <phoneticPr fontId="1" type="noConversion"/>
  </si>
  <si>
    <t>COMP Compensation Capacitance Voltage</t>
    <phoneticPr fontId="1" type="noConversion"/>
  </si>
  <si>
    <t>input average current of Boost</t>
    <phoneticPr fontId="1" type="noConversion"/>
  </si>
  <si>
    <t>Input Peak  Current of Boost</t>
    <phoneticPr fontId="1" type="noConversion"/>
  </si>
  <si>
    <t>Peak-Peak Current of Boost</t>
    <phoneticPr fontId="1" type="noConversion"/>
  </si>
  <si>
    <t>Vallay  Current of Boost</t>
    <phoneticPr fontId="1" type="noConversion"/>
  </si>
  <si>
    <r>
      <t>Boost Hysteric Resistance R</t>
    </r>
    <r>
      <rPr>
        <sz val="8"/>
        <color theme="1"/>
        <rFont val="宋体"/>
        <family val="3"/>
        <charset val="134"/>
        <scheme val="minor"/>
      </rPr>
      <t>HYS</t>
    </r>
    <phoneticPr fontId="1" type="noConversion"/>
  </si>
  <si>
    <r>
      <t>LED Current Sense Resistance R</t>
    </r>
    <r>
      <rPr>
        <sz val="8"/>
        <color theme="1"/>
        <rFont val="宋体"/>
        <family val="3"/>
        <charset val="134"/>
        <scheme val="minor"/>
      </rPr>
      <t>FB</t>
    </r>
    <phoneticPr fontId="1" type="noConversion"/>
  </si>
  <si>
    <r>
      <t>Boost Sense Resistance R</t>
    </r>
    <r>
      <rPr>
        <sz val="9"/>
        <color theme="1"/>
        <rFont val="宋体"/>
        <family val="3"/>
        <charset val="134"/>
        <scheme val="minor"/>
      </rPr>
      <t>SET</t>
    </r>
    <phoneticPr fontId="1" type="noConversion"/>
  </si>
  <si>
    <t>Boost Inductor L</t>
    <phoneticPr fontId="1" type="noConversion"/>
  </si>
  <si>
    <t>Saturation Current of inductor L</t>
    <phoneticPr fontId="1" type="noConversion"/>
  </si>
  <si>
    <t>Desired Boost Operation Frequency Fsw</t>
    <phoneticPr fontId="1" type="noConversion"/>
  </si>
  <si>
    <t xml:space="preserve">Ratio of L Peak-Peak current to L Peak Current
</t>
    <phoneticPr fontId="1" type="noConversion"/>
  </si>
  <si>
    <r>
      <t>Boost Coil Resistance R</t>
    </r>
    <r>
      <rPr>
        <sz val="6"/>
        <color theme="1"/>
        <rFont val="宋体"/>
        <family val="3"/>
        <charset val="134"/>
        <scheme val="minor"/>
      </rPr>
      <t>L</t>
    </r>
    <phoneticPr fontId="1" type="noConversion"/>
  </si>
  <si>
    <t>Boost Output Capacitance C0</t>
    <phoneticPr fontId="1" type="noConversion"/>
  </si>
  <si>
    <t>Free-wheel diode forward(D5)</t>
    <phoneticPr fontId="1" type="noConversion"/>
  </si>
  <si>
    <t>Illumination</t>
    <phoneticPr fontId="1" type="noConversion"/>
  </si>
  <si>
    <t>Calculated Value Or Recommened Value</t>
    <phoneticPr fontId="1" type="noConversion"/>
  </si>
  <si>
    <t>Enter Paremeter</t>
    <phoneticPr fontId="1" type="noConversion"/>
  </si>
  <si>
    <t>(0-5V)</t>
    <phoneticPr fontId="1" type="noConversion"/>
  </si>
  <si>
    <t>&lt;1MHZ</t>
    <phoneticPr fontId="1" type="noConversion"/>
  </si>
  <si>
    <t>(&lt;2A)</t>
    <phoneticPr fontId="1" type="noConversion"/>
  </si>
  <si>
    <t xml:space="preserve">Boost Inductor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</si>
</sst>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176" fontId="0" fillId="6" borderId="2" xfId="0" applyNumberForma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6" fontId="0" fillId="5" borderId="2" xfId="0" applyNumberFormat="1" applyFill="1" applyBorder="1" applyAlignment="1" applyProtection="1">
      <alignment horizontal="center" vertical="center"/>
    </xf>
    <xf numFmtId="177" fontId="0" fillId="5" borderId="2" xfId="0" applyNumberFormat="1" applyFill="1" applyBorder="1" applyAlignment="1" applyProtection="1">
      <alignment horizontal="center" vertical="center"/>
    </xf>
    <xf numFmtId="176" fontId="0" fillId="5" borderId="2" xfId="0" applyNumberFormat="1" applyFill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1"/>
  <sheetViews>
    <sheetView tabSelected="1" zoomScaleNormal="100" workbookViewId="0">
      <selection activeCell="G13" sqref="G13"/>
    </sheetView>
  </sheetViews>
  <sheetFormatPr defaultRowHeight="13.5"/>
  <cols>
    <col min="1" max="1" width="29.625" style="3" customWidth="1"/>
    <col min="2" max="2" width="9.125" style="3" bestFit="1" customWidth="1"/>
    <col min="3" max="3" width="12.25" style="3" customWidth="1"/>
    <col min="4" max="4" width="9" style="3" customWidth="1"/>
    <col min="5" max="5" width="48.625" style="3" customWidth="1"/>
    <col min="6" max="6" width="12.75" style="4" bestFit="1" customWidth="1"/>
    <col min="7" max="7" width="9" style="3"/>
    <col min="8" max="8" width="25.125" style="3" customWidth="1"/>
    <col min="9" max="16384" width="9" style="3"/>
  </cols>
  <sheetData>
    <row r="8" spans="5:5">
      <c r="E8"/>
    </row>
    <row r="17" spans="1:7">
      <c r="A17" s="21" t="s">
        <v>6</v>
      </c>
      <c r="B17" s="21"/>
      <c r="C17" s="21"/>
      <c r="D17" s="1"/>
      <c r="E17" s="1"/>
      <c r="F17" s="2"/>
      <c r="G17" s="1"/>
    </row>
    <row r="18" spans="1:7">
      <c r="A18" s="20"/>
      <c r="B18" s="20"/>
      <c r="C18" s="20"/>
      <c r="D18" s="1"/>
      <c r="E18" s="9" t="s">
        <v>33</v>
      </c>
    </row>
    <row r="19" spans="1:7">
      <c r="A19" s="7" t="s">
        <v>31</v>
      </c>
      <c r="B19" s="8">
        <v>220</v>
      </c>
      <c r="C19" s="9" t="s">
        <v>5</v>
      </c>
      <c r="D19" s="1"/>
      <c r="E19" s="8" t="s">
        <v>34</v>
      </c>
    </row>
    <row r="20" spans="1:7">
      <c r="A20" s="7" t="s">
        <v>4</v>
      </c>
      <c r="B20" s="8">
        <v>1</v>
      </c>
      <c r="C20" s="9" t="s">
        <v>5</v>
      </c>
      <c r="D20" s="1"/>
      <c r="E20" s="14" t="s">
        <v>35</v>
      </c>
    </row>
    <row r="21" spans="1:7" ht="33" customHeight="1">
      <c r="A21" s="7" t="s">
        <v>3</v>
      </c>
      <c r="B21" s="8">
        <v>1</v>
      </c>
      <c r="C21" s="9" t="s">
        <v>5</v>
      </c>
      <c r="D21" s="1"/>
    </row>
    <row r="22" spans="1:7">
      <c r="A22" s="1"/>
      <c r="B22" s="1"/>
      <c r="C22" s="1"/>
      <c r="D22" s="1"/>
    </row>
    <row r="23" spans="1:7">
      <c r="A23" s="21" t="s">
        <v>16</v>
      </c>
      <c r="B23" s="21"/>
      <c r="C23" s="21"/>
      <c r="D23" s="1"/>
      <c r="E23" s="22" t="s">
        <v>15</v>
      </c>
      <c r="F23" s="22"/>
      <c r="G23" s="22"/>
    </row>
    <row r="24" spans="1:7">
      <c r="A24" s="20"/>
      <c r="B24" s="20"/>
      <c r="C24" s="20"/>
      <c r="D24" s="1"/>
      <c r="E24" s="23"/>
      <c r="F24" s="23"/>
      <c r="G24" s="23"/>
    </row>
    <row r="25" spans="1:7">
      <c r="A25" s="10" t="s">
        <v>7</v>
      </c>
      <c r="B25" s="5">
        <v>9</v>
      </c>
      <c r="C25" s="9" t="s">
        <v>10</v>
      </c>
      <c r="D25" s="1"/>
      <c r="E25" s="12" t="s">
        <v>24</v>
      </c>
      <c r="F25" s="17">
        <f>0.444*1000/B27</f>
        <v>3.552</v>
      </c>
      <c r="G25" s="9" t="s">
        <v>17</v>
      </c>
    </row>
    <row r="26" spans="1:7">
      <c r="A26" s="10" t="s">
        <v>9</v>
      </c>
      <c r="B26" s="5">
        <v>28</v>
      </c>
      <c r="C26" s="9" t="s">
        <v>1</v>
      </c>
      <c r="D26" s="1"/>
      <c r="E26" s="13" t="s">
        <v>25</v>
      </c>
      <c r="F26" s="17">
        <f>(IF(B31&gt;1.5,((B31-1.5)*0.6+1.3)/16*1000-80,(1.3/16)*1000-40)/B46)</f>
        <v>0.21993749999999998</v>
      </c>
      <c r="G26" s="9" t="s">
        <v>17</v>
      </c>
    </row>
    <row r="27" spans="1:7">
      <c r="A27" s="10" t="s">
        <v>8</v>
      </c>
      <c r="B27" s="5">
        <v>125</v>
      </c>
      <c r="C27" s="9" t="s">
        <v>11</v>
      </c>
      <c r="D27" s="1" t="s">
        <v>38</v>
      </c>
      <c r="E27" s="13" t="s">
        <v>23</v>
      </c>
      <c r="F27" s="18">
        <f>B45*F26/0.135</f>
        <v>638.8888888888888</v>
      </c>
      <c r="G27" s="9" t="s">
        <v>17</v>
      </c>
    </row>
    <row r="28" spans="1:7">
      <c r="A28" s="10" t="s">
        <v>32</v>
      </c>
      <c r="B28" s="5">
        <v>0.4</v>
      </c>
      <c r="C28" s="9" t="s">
        <v>1</v>
      </c>
      <c r="D28" s="1"/>
      <c r="E28" s="13" t="s">
        <v>26</v>
      </c>
      <c r="F28" s="19">
        <f>1000*(B25-(B29+F26+B36)*B43/1000)*(B26-B25--(B29+F26)*B43/1000)/((B45/1000)*((B26-B28-(2*F26+2*B29-B36)*B43/1000)*B30))</f>
        <v>44.488592570418731</v>
      </c>
      <c r="G28" s="9" t="s">
        <v>2</v>
      </c>
    </row>
    <row r="29" spans="1:7">
      <c r="A29" s="10" t="s">
        <v>30</v>
      </c>
      <c r="B29" s="5">
        <v>0.25</v>
      </c>
      <c r="C29" s="9" t="s">
        <v>17</v>
      </c>
      <c r="D29" s="1"/>
      <c r="E29" s="13" t="s">
        <v>27</v>
      </c>
      <c r="F29" s="19">
        <f>B44*1.2</f>
        <v>784.31372549019613</v>
      </c>
      <c r="G29" s="9" t="s">
        <v>0</v>
      </c>
    </row>
    <row r="30" spans="1:7">
      <c r="A30" s="10" t="s">
        <v>28</v>
      </c>
      <c r="B30" s="5">
        <v>350</v>
      </c>
      <c r="C30" s="9" t="s">
        <v>12</v>
      </c>
      <c r="D30" s="1" t="s">
        <v>37</v>
      </c>
      <c r="E30" s="13" t="s">
        <v>39</v>
      </c>
      <c r="F30" s="6">
        <v>47</v>
      </c>
      <c r="G30" s="9" t="s">
        <v>2</v>
      </c>
    </row>
    <row r="31" spans="1:7">
      <c r="A31" s="10" t="s">
        <v>18</v>
      </c>
      <c r="B31" s="5">
        <v>3</v>
      </c>
      <c r="C31" s="9" t="s">
        <v>1</v>
      </c>
      <c r="D31" s="1" t="s">
        <v>36</v>
      </c>
    </row>
    <row r="32" spans="1:7" ht="33.75">
      <c r="A32" s="11" t="s">
        <v>29</v>
      </c>
      <c r="B32" s="5">
        <v>0.6</v>
      </c>
      <c r="C32" s="9"/>
      <c r="D32" s="1"/>
    </row>
    <row r="33" spans="1:7">
      <c r="A33" s="1"/>
      <c r="B33" s="1"/>
      <c r="C33" s="1"/>
      <c r="D33" s="1"/>
    </row>
    <row r="34" spans="1:7">
      <c r="D34" s="1"/>
      <c r="E34" s="1"/>
      <c r="F34" s="2"/>
      <c r="G34" s="1"/>
    </row>
    <row r="35" spans="1:7">
      <c r="A35" s="20" t="s">
        <v>13</v>
      </c>
      <c r="B35" s="20"/>
      <c r="C35" s="20"/>
      <c r="D35" s="1"/>
      <c r="E35" s="1"/>
      <c r="F35" s="2"/>
      <c r="G35" s="1"/>
    </row>
    <row r="36" spans="1:7">
      <c r="A36" s="11" t="s">
        <v>14</v>
      </c>
      <c r="B36" s="8">
        <v>0.25</v>
      </c>
      <c r="C36" s="9" t="s">
        <v>17</v>
      </c>
      <c r="D36" s="1"/>
      <c r="E36" s="1"/>
      <c r="F36" s="2"/>
      <c r="G36" s="1"/>
    </row>
    <row r="37" spans="1:7">
      <c r="A37" s="1"/>
      <c r="B37" s="1"/>
      <c r="C37" s="1"/>
      <c r="D37" s="1"/>
      <c r="E37" s="1"/>
      <c r="F37" s="2"/>
      <c r="G37" s="1"/>
    </row>
    <row r="38" spans="1:7">
      <c r="A38" s="1"/>
      <c r="B38" s="1"/>
      <c r="C38" s="1"/>
      <c r="D38" s="1"/>
      <c r="E38" s="1"/>
      <c r="F38" s="2"/>
      <c r="G38" s="1"/>
    </row>
    <row r="39" spans="1:7">
      <c r="A39" s="1"/>
      <c r="B39" s="1"/>
      <c r="C39" s="1"/>
      <c r="D39" s="1"/>
      <c r="E39" s="1"/>
      <c r="F39" s="2"/>
      <c r="G39" s="1"/>
    </row>
    <row r="40" spans="1:7" s="15" customFormat="1">
      <c r="F40" s="16"/>
    </row>
    <row r="41" spans="1:7" s="15" customFormat="1">
      <c r="F41" s="16"/>
    </row>
    <row r="42" spans="1:7" s="15" customFormat="1">
      <c r="F42" s="16"/>
    </row>
    <row r="43" spans="1:7" s="15" customFormat="1" hidden="1">
      <c r="A43" s="15" t="s">
        <v>19</v>
      </c>
      <c r="B43" s="15">
        <f>B26*B27/0.85/B25</f>
        <v>457.51633986928107</v>
      </c>
      <c r="F43" s="16"/>
    </row>
    <row r="44" spans="1:7" s="15" customFormat="1" hidden="1">
      <c r="A44" s="15" t="s">
        <v>20</v>
      </c>
      <c r="B44" s="15">
        <f>B43/(1-0.5*B32)</f>
        <v>653.59477124183013</v>
      </c>
      <c r="F44" s="16"/>
    </row>
    <row r="45" spans="1:7" s="15" customFormat="1" hidden="1">
      <c r="A45" s="15" t="s">
        <v>21</v>
      </c>
      <c r="B45" s="15">
        <f>B44*B32</f>
        <v>392.15686274509807</v>
      </c>
      <c r="F45" s="16"/>
    </row>
    <row r="46" spans="1:7" s="15" customFormat="1" hidden="1">
      <c r="A46" s="15" t="s">
        <v>22</v>
      </c>
      <c r="B46" s="15">
        <f>B44*(1-B32)</f>
        <v>261.43790849673206</v>
      </c>
      <c r="F46" s="16"/>
    </row>
    <row r="47" spans="1:7" s="15" customFormat="1">
      <c r="F47" s="16"/>
    </row>
    <row r="48" spans="1:7" s="15" customFormat="1">
      <c r="F48" s="16"/>
    </row>
    <row r="49" spans="6:6" s="15" customFormat="1">
      <c r="F49" s="16"/>
    </row>
    <row r="50" spans="6:6" s="15" customFormat="1">
      <c r="F50" s="16"/>
    </row>
    <row r="51" spans="6:6" s="15" customFormat="1">
      <c r="F51" s="16"/>
    </row>
  </sheetData>
  <sheetProtection selectLockedCells="1"/>
  <mergeCells count="4">
    <mergeCell ref="A35:C35"/>
    <mergeCell ref="A23:C24"/>
    <mergeCell ref="E23:G24"/>
    <mergeCell ref="A17:C18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Visio.Drawing.11" shapeId="205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2017-08-07T06:12:37Z</dcterms:modified>
</cp:coreProperties>
</file>